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Feuil1!$A$1:$H$65</definedName>
  </definedNames>
  <calcPr calcId="124519"/>
</workbook>
</file>

<file path=xl/calcChain.xml><?xml version="1.0" encoding="utf-8"?>
<calcChain xmlns="http://schemas.openxmlformats.org/spreadsheetml/2006/main">
  <c r="G45" i="1"/>
  <c r="H6"/>
  <c r="G8"/>
  <c r="G34"/>
  <c r="G35"/>
  <c r="G60"/>
  <c r="G59"/>
  <c r="G58"/>
  <c r="G57"/>
  <c r="G56"/>
  <c r="G55"/>
  <c r="G54"/>
  <c r="G53"/>
  <c r="G52"/>
  <c r="G51"/>
  <c r="G50"/>
  <c r="G43"/>
  <c r="G42"/>
  <c r="G40"/>
  <c r="G39"/>
  <c r="G37"/>
  <c r="H37" s="1"/>
  <c r="G36"/>
  <c r="H36" s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7"/>
  <c r="G6"/>
  <c r="G61" l="1"/>
  <c r="G38" s="1"/>
  <c r="H38" s="1"/>
  <c r="H24"/>
  <c r="H11"/>
  <c r="H20"/>
  <c r="H9"/>
  <c r="H42"/>
  <c r="H29"/>
  <c r="G41"/>
</calcChain>
</file>

<file path=xl/sharedStrings.xml><?xml version="1.0" encoding="utf-8"?>
<sst xmlns="http://schemas.openxmlformats.org/spreadsheetml/2006/main" count="132" uniqueCount="106">
  <si>
    <t>Désignation</t>
  </si>
  <si>
    <t>lien</t>
  </si>
  <si>
    <t>P.U TTC</t>
  </si>
  <si>
    <t>Unité</t>
  </si>
  <si>
    <t>Quantité</t>
  </si>
  <si>
    <t>PRIX TTC</t>
  </si>
  <si>
    <r>
      <t xml:space="preserve">Polystyène 16 kg/m3 </t>
    </r>
    <r>
      <rPr>
        <b/>
        <sz val="10"/>
        <color indexed="10"/>
        <rFont val="Arial"/>
        <family val="2"/>
      </rPr>
      <t>Préshape SLASH</t>
    </r>
  </si>
  <si>
    <t>SLASH BOARDS</t>
  </si>
  <si>
    <r>
      <t xml:space="preserve">                               </t>
    </r>
    <r>
      <rPr>
        <b/>
        <sz val="10"/>
        <color rgb="FFFF0000"/>
        <rFont val="Arial"/>
        <family val="2"/>
      </rPr>
      <t>Préshape Atuacores</t>
    </r>
  </si>
  <si>
    <t>ATUACORES</t>
  </si>
  <si>
    <t xml:space="preserve">Sandwich carène PVC 5mm C70-90 </t>
  </si>
  <si>
    <t>PVC C70</t>
  </si>
  <si>
    <t>Plaque</t>
  </si>
  <si>
    <t>Sandwich pont PVC 3mm C70-90</t>
  </si>
  <si>
    <t>Tissu Verre 160 gr/m²</t>
  </si>
  <si>
    <t>SICOMIN V160 TFT</t>
  </si>
  <si>
    <t>métre linéaire</t>
  </si>
  <si>
    <t>Tissu Verre 86 gr/m²</t>
  </si>
  <si>
    <t>SICOMIN V86 TFT</t>
  </si>
  <si>
    <t>ml</t>
  </si>
  <si>
    <t>Tissu verre 106 gr/m²</t>
  </si>
  <si>
    <t>SICOMIN V106 TFT</t>
  </si>
  <si>
    <t>Tissu Verr 48 gr/m²</t>
  </si>
  <si>
    <t>SICOMIN V48 TFT</t>
  </si>
  <si>
    <t>Tissu Carbone taffetas 160 gr/m²</t>
  </si>
  <si>
    <t xml:space="preserve"> SICOMIN C160TFT</t>
  </si>
  <si>
    <t>Tissu Carbone 3K 200gr/m² TAFFETAS</t>
  </si>
  <si>
    <t>SICOMIN C200 TFT</t>
  </si>
  <si>
    <t>Carbone Bi-biais 200 gr/m²</t>
  </si>
  <si>
    <t>R&amp;G CBX200</t>
  </si>
  <si>
    <t>Carbone DYNANOTEX 160 gr/m²</t>
  </si>
  <si>
    <t>SICOMIN DYN160</t>
  </si>
  <si>
    <t>Carbone TEXTREM 160 gr/m²</t>
  </si>
  <si>
    <t>R&amp;G TXT160</t>
  </si>
  <si>
    <t>Résine EPOLAM 2017</t>
  </si>
  <si>
    <t>kg</t>
  </si>
  <si>
    <t>Résine Epoxy Resoltec</t>
  </si>
  <si>
    <t>ATUA RESOLTEC</t>
  </si>
  <si>
    <t>Résine Atua Dynamix</t>
  </si>
  <si>
    <t>ATUA DYNAMIX</t>
  </si>
  <si>
    <t>Résine SICOMIN Surf Clear</t>
  </si>
  <si>
    <t>SICOMIN SURF CLEAR</t>
  </si>
  <si>
    <t>Drain</t>
  </si>
  <si>
    <t>SICOMIN FELTREX</t>
  </si>
  <si>
    <t>Film perforé sous-vide</t>
  </si>
  <si>
    <t>SICOMIN PERFOREX</t>
  </si>
  <si>
    <t>Film non perforé</t>
  </si>
  <si>
    <t>Tissu délaminage (Peeltex) 80 cm de large</t>
  </si>
  <si>
    <t>SICOMIN PEELTEX</t>
  </si>
  <si>
    <t>Bâche tubulaire sous-vide 90 cm de large</t>
  </si>
  <si>
    <t>SICOMIN BACHE SOUS VIDE</t>
  </si>
  <si>
    <t>Inserts 2p</t>
  </si>
  <si>
    <t>CHINOOK INSERT 2P</t>
  </si>
  <si>
    <t>Boitier Pied de mât Chinook court avec vis décomp</t>
  </si>
  <si>
    <t>CHINOOK PDM VENTILE</t>
  </si>
  <si>
    <t>Mini Tuttle</t>
  </si>
  <si>
    <t>ATUA MINI TUTTLE</t>
  </si>
  <si>
    <t>Slot Box</t>
  </si>
  <si>
    <t>CHINOOK SLOT BOX</t>
  </si>
  <si>
    <t>US Box court</t>
  </si>
  <si>
    <t>CHINOOK US COURT</t>
  </si>
  <si>
    <t xml:space="preserve">Deep Tuttle Carbone </t>
  </si>
  <si>
    <t>ATUA DEEP TTLE CARBONE</t>
  </si>
  <si>
    <t>Peinture Polyuréthane + diluant + durcisseur</t>
  </si>
  <si>
    <t>Pads Custom bicolores 2 x 5mm</t>
  </si>
  <si>
    <t>PROMOJETSKI HYDROTUF</t>
  </si>
  <si>
    <t>Consommables (Acétone, ponçage, Pinceaux, scotch)*</t>
  </si>
  <si>
    <t>Microballon (prix en bidon de 5 litres)</t>
  </si>
  <si>
    <t>SICOMIN GLASSCELL10</t>
  </si>
  <si>
    <t>litre</t>
  </si>
  <si>
    <t>Silice colloïdale (prix en bidon de 5 litres)</t>
  </si>
  <si>
    <t>SICOMIN SILICELL</t>
  </si>
  <si>
    <t>Flotteur nu</t>
  </si>
  <si>
    <t>Vis Inox strap A4 -  5,5 x 25,4 (perçage inserts diam 4,5)</t>
  </si>
  <si>
    <t>BRICOVIS POZIDRIV 5.5 x 25.4</t>
  </si>
  <si>
    <t>Strap Da Kine Primo</t>
  </si>
  <si>
    <t>CHINOOK DAKINE PRIMO</t>
  </si>
  <si>
    <t>K4 FINS</t>
  </si>
  <si>
    <t>Flotteur équipé</t>
  </si>
  <si>
    <t>Pour info:</t>
  </si>
  <si>
    <t>* Détails des consommables</t>
  </si>
  <si>
    <t>scotch papier larg 50mm x 50 m</t>
  </si>
  <si>
    <t>SICOMIN SCOTCH L50</t>
  </si>
  <si>
    <t>rouleau</t>
  </si>
  <si>
    <t>scotch papier larg 19mm x 50 m</t>
  </si>
  <si>
    <t>SICOMIN SCOTCH L19</t>
  </si>
  <si>
    <t>pinceaux Larg 30 mm</t>
  </si>
  <si>
    <t>SICOMIN PINCEAU L30</t>
  </si>
  <si>
    <t>unité</t>
  </si>
  <si>
    <t>pinceaux Larg 50 mm</t>
  </si>
  <si>
    <t>SICOMIN PINCEAU L50</t>
  </si>
  <si>
    <t>acétone</t>
  </si>
  <si>
    <t>Disque ponçage 125mm grain 80 excentrique</t>
  </si>
  <si>
    <t>Disque ponçage 125mm grain 120 excentrique</t>
  </si>
  <si>
    <t>Essuie tout</t>
  </si>
  <si>
    <t>Gants latex protection</t>
  </si>
  <si>
    <t>SICOMIN GANTS LATEX</t>
  </si>
  <si>
    <t>Chauffage 1500 W (0,1019 Euros/kWh)</t>
  </si>
  <si>
    <t>Euro/heure</t>
  </si>
  <si>
    <t>Pompe à vide 190 W (0,1019 Euros/kWh)</t>
  </si>
  <si>
    <t>TOTAL</t>
  </si>
  <si>
    <t>Liens Guide du petit Shapeur amateur</t>
  </si>
  <si>
    <t>Deep Tuttle Carbone avec assise carène</t>
  </si>
  <si>
    <t>COUP'OUEST</t>
  </si>
  <si>
    <t>COUT INDICATIF WAVE 75 - 95 Thruster / Verre / renforts carbone</t>
  </si>
  <si>
    <t>Bloc Brut 16 kg / m3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</si>
</sst>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3"/>
      <color theme="10"/>
      <name val="Arial"/>
      <family val="2"/>
    </font>
    <font>
      <u/>
      <sz val="8"/>
      <color theme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u/>
      <sz val="13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3" fillId="2" borderId="7" xfId="0" applyFont="1" applyFill="1" applyBorder="1"/>
    <xf numFmtId="0" fontId="6" fillId="2" borderId="8" xfId="1" applyFont="1" applyFill="1" applyBorder="1" applyAlignment="1" applyProtection="1"/>
    <xf numFmtId="0" fontId="0" fillId="2" borderId="9" xfId="0" applyFill="1" applyBorder="1"/>
    <xf numFmtId="0" fontId="0" fillId="2" borderId="9" xfId="0" applyFill="1" applyBorder="1" applyAlignment="1">
      <alignment horizontal="right"/>
    </xf>
    <xf numFmtId="0" fontId="0" fillId="2" borderId="10" xfId="0" applyFill="1" applyBorder="1"/>
    <xf numFmtId="0" fontId="7" fillId="3" borderId="2" xfId="0" applyFont="1" applyFill="1" applyBorder="1"/>
    <xf numFmtId="0" fontId="7" fillId="3" borderId="11" xfId="0" applyFont="1" applyFill="1" applyBorder="1"/>
    <xf numFmtId="0" fontId="3" fillId="4" borderId="7" xfId="0" applyFont="1" applyFill="1" applyBorder="1"/>
    <xf numFmtId="0" fontId="6" fillId="4" borderId="8" xfId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0" fillId="4" borderId="12" xfId="0" applyFill="1" applyBorder="1"/>
    <xf numFmtId="0" fontId="7" fillId="5" borderId="13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11" xfId="0" applyFill="1" applyBorder="1"/>
    <xf numFmtId="0" fontId="3" fillId="6" borderId="7" xfId="0" applyFont="1" applyFill="1" applyBorder="1"/>
    <xf numFmtId="0" fontId="6" fillId="6" borderId="8" xfId="1" applyFont="1" applyFill="1" applyBorder="1" applyAlignment="1" applyProtection="1"/>
    <xf numFmtId="0" fontId="0" fillId="6" borderId="9" xfId="0" applyFill="1" applyBorder="1"/>
    <xf numFmtId="0" fontId="3" fillId="6" borderId="9" xfId="0" applyFont="1" applyFill="1" applyBorder="1" applyAlignment="1">
      <alignment horizontal="right"/>
    </xf>
    <xf numFmtId="0" fontId="0" fillId="6" borderId="12" xfId="0" applyFill="1" applyBorder="1"/>
    <xf numFmtId="0" fontId="7" fillId="7" borderId="2" xfId="0" applyFont="1" applyFill="1" applyBorder="1"/>
    <xf numFmtId="0" fontId="0" fillId="6" borderId="9" xfId="0" applyFill="1" applyBorder="1" applyAlignment="1">
      <alignment horizontal="right"/>
    </xf>
    <xf numFmtId="0" fontId="7" fillId="7" borderId="13" xfId="0" applyFont="1" applyFill="1" applyBorder="1"/>
    <xf numFmtId="0" fontId="0" fillId="6" borderId="7" xfId="0" applyFill="1" applyBorder="1"/>
    <xf numFmtId="0" fontId="7" fillId="7" borderId="11" xfId="0" applyFont="1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9" xfId="0" applyFill="1" applyBorder="1" applyAlignment="1">
      <alignment horizontal="right"/>
    </xf>
    <xf numFmtId="0" fontId="0" fillId="8" borderId="12" xfId="0" applyFill="1" applyBorder="1"/>
    <xf numFmtId="0" fontId="7" fillId="9" borderId="2" xfId="0" applyFont="1" applyFill="1" applyBorder="1"/>
    <xf numFmtId="0" fontId="6" fillId="8" borderId="8" xfId="1" applyFont="1" applyFill="1" applyBorder="1" applyAlignment="1" applyProtection="1"/>
    <xf numFmtId="0" fontId="7" fillId="9" borderId="13" xfId="0" applyFont="1" applyFill="1" applyBorder="1"/>
    <xf numFmtId="0" fontId="7" fillId="9" borderId="11" xfId="0" applyFont="1" applyFill="1" applyBorder="1"/>
    <xf numFmtId="0" fontId="0" fillId="10" borderId="7" xfId="0" applyFill="1" applyBorder="1"/>
    <xf numFmtId="0" fontId="6" fillId="10" borderId="8" xfId="1" applyFont="1" applyFill="1" applyBorder="1" applyAlignment="1" applyProtection="1"/>
    <xf numFmtId="0" fontId="0" fillId="10" borderId="9" xfId="0" applyFill="1" applyBorder="1"/>
    <xf numFmtId="0" fontId="0" fillId="10" borderId="9" xfId="0" applyFill="1" applyBorder="1" applyAlignment="1">
      <alignment horizontal="right"/>
    </xf>
    <xf numFmtId="0" fontId="0" fillId="10" borderId="12" xfId="0" applyFill="1" applyBorder="1"/>
    <xf numFmtId="0" fontId="7" fillId="11" borderId="2" xfId="0" applyFont="1" applyFill="1" applyBorder="1"/>
    <xf numFmtId="0" fontId="7" fillId="11" borderId="13" xfId="0" applyFont="1" applyFill="1" applyBorder="1"/>
    <xf numFmtId="0" fontId="0" fillId="10" borderId="8" xfId="0" applyFill="1" applyBorder="1"/>
    <xf numFmtId="0" fontId="3" fillId="10" borderId="7" xfId="0" applyFont="1" applyFill="1" applyBorder="1"/>
    <xf numFmtId="0" fontId="7" fillId="11" borderId="11" xfId="0" applyFont="1" applyFill="1" applyBorder="1"/>
    <xf numFmtId="0" fontId="0" fillId="12" borderId="7" xfId="0" applyFill="1" applyBorder="1"/>
    <xf numFmtId="0" fontId="6" fillId="12" borderId="8" xfId="1" applyFont="1" applyFill="1" applyBorder="1" applyAlignment="1" applyProtection="1"/>
    <xf numFmtId="0" fontId="0" fillId="12" borderId="9" xfId="0" applyFill="1" applyBorder="1"/>
    <xf numFmtId="0" fontId="0" fillId="12" borderId="9" xfId="0" applyFill="1" applyBorder="1" applyAlignment="1">
      <alignment horizontal="right"/>
    </xf>
    <xf numFmtId="0" fontId="0" fillId="12" borderId="12" xfId="0" applyFill="1" applyBorder="1"/>
    <xf numFmtId="0" fontId="7" fillId="13" borderId="2" xfId="0" applyFont="1" applyFill="1" applyBorder="1"/>
    <xf numFmtId="0" fontId="7" fillId="13" borderId="13" xfId="0" applyFont="1" applyFill="1" applyBorder="1"/>
    <xf numFmtId="0" fontId="7" fillId="13" borderId="11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7" fillId="14" borderId="1" xfId="0" applyFont="1" applyFill="1" applyBorder="1"/>
    <xf numFmtId="0" fontId="3" fillId="0" borderId="14" xfId="0" applyFont="1" applyBorder="1"/>
    <xf numFmtId="0" fontId="6" fillId="0" borderId="15" xfId="1" applyFont="1" applyBorder="1" applyAlignment="1" applyProtection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7" fillId="0" borderId="1" xfId="0" applyFont="1" applyBorder="1"/>
    <xf numFmtId="0" fontId="0" fillId="15" borderId="14" xfId="0" applyFill="1" applyBorder="1"/>
    <xf numFmtId="0" fontId="0" fillId="15" borderId="15" xfId="0" applyFill="1" applyBorder="1"/>
    <xf numFmtId="0" fontId="0" fillId="15" borderId="16" xfId="0" applyFill="1" applyBorder="1"/>
    <xf numFmtId="0" fontId="0" fillId="15" borderId="16" xfId="0" applyFill="1" applyBorder="1" applyAlignment="1">
      <alignment horizontal="right"/>
    </xf>
    <xf numFmtId="0" fontId="0" fillId="15" borderId="17" xfId="0" applyFill="1" applyBorder="1"/>
    <xf numFmtId="0" fontId="7" fillId="15" borderId="2" xfId="0" applyFont="1" applyFill="1" applyBorder="1"/>
    <xf numFmtId="0" fontId="3" fillId="15" borderId="14" xfId="0" applyFont="1" applyFill="1" applyBorder="1"/>
    <xf numFmtId="0" fontId="6" fillId="15" borderId="15" xfId="1" applyFont="1" applyFill="1" applyBorder="1" applyAlignment="1" applyProtection="1"/>
    <xf numFmtId="0" fontId="7" fillId="15" borderId="13" xfId="0" applyFont="1" applyFill="1" applyBorder="1"/>
    <xf numFmtId="0" fontId="7" fillId="15" borderId="11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1" fillId="0" borderId="20" xfId="0" applyFont="1" applyBorder="1"/>
    <xf numFmtId="0" fontId="3" fillId="0" borderId="7" xfId="0" applyFont="1" applyBorder="1"/>
    <xf numFmtId="0" fontId="6" fillId="0" borderId="8" xfId="1" applyFont="1" applyBorder="1" applyAlignment="1" applyProtection="1"/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2" xfId="0" applyBorder="1"/>
    <xf numFmtId="0" fontId="7" fillId="0" borderId="2" xfId="0" applyFont="1" applyBorder="1"/>
    <xf numFmtId="0" fontId="0" fillId="0" borderId="14" xfId="0" applyBorder="1"/>
    <xf numFmtId="0" fontId="7" fillId="0" borderId="13" xfId="0" applyFont="1" applyBorder="1"/>
    <xf numFmtId="0" fontId="7" fillId="0" borderId="11" xfId="0" applyFont="1" applyBorder="1"/>
    <xf numFmtId="0" fontId="9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2" fillId="0" borderId="21" xfId="0" applyFont="1" applyBorder="1"/>
    <xf numFmtId="0" fontId="2" fillId="0" borderId="22" xfId="0" applyFont="1" applyBorder="1"/>
    <xf numFmtId="0" fontId="0" fillId="0" borderId="23" xfId="0" applyBorder="1"/>
    <xf numFmtId="0" fontId="2" fillId="0" borderId="24" xfId="0" applyFont="1" applyBorder="1"/>
    <xf numFmtId="0" fontId="10" fillId="0" borderId="0" xfId="1" applyFont="1" applyAlignment="1" applyProtection="1">
      <alignment vertical="center"/>
    </xf>
    <xf numFmtId="0" fontId="7" fillId="3" borderId="13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712421</xdr:colOff>
      <xdr:row>61</xdr:row>
      <xdr:rowOff>25400</xdr:rowOff>
    </xdr:from>
    <xdr:to>
      <xdr:col>1</xdr:col>
      <xdr:colOff>2913461</xdr:colOff>
      <xdr:row>64</xdr:row>
      <xdr:rowOff>5109</xdr:rowOff>
    </xdr:to>
    <xdr:pic>
      <xdr:nvPicPr>
        <xdr:cNvPr id="2" name="Image 1" descr="banner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21" y="13011150"/>
          <a:ext cx="2963040" cy="57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1.r-g.de/en/art/192200127-EBA" TargetMode="External"/><Relationship Id="rId13" Type="http://schemas.openxmlformats.org/officeDocument/2006/relationships/hyperlink" Target="https://www.boutique-resine-epoxy.fr/resine-transparente/289-resine-epoxy-sr-surf-clear-evo-durcisseur-surf-clear-evo-medium.html?search_query=surf+clear&amp;results=110" TargetMode="External"/><Relationship Id="rId18" Type="http://schemas.openxmlformats.org/officeDocument/2006/relationships/hyperlink" Target="https://www.atuacores.com/surfshop/plugs-boitiers-inserts/1164-boitiers-mini-tuttle.html?search_query=mini+tuttle&amp;results=9" TargetMode="External"/><Relationship Id="rId26" Type="http://schemas.openxmlformats.org/officeDocument/2006/relationships/hyperlink" Target="https://www.boutique-resine-epoxy.fr/charge-filler-mastic-epoxy/135-glasscell-10.html?search_query=charges&amp;results=14" TargetMode="External"/><Relationship Id="rId39" Type="http://schemas.openxmlformats.org/officeDocument/2006/relationships/hyperlink" Target="http://www.coupouest.fr/fr/contacts" TargetMode="External"/><Relationship Id="rId3" Type="http://schemas.openxmlformats.org/officeDocument/2006/relationships/hyperlink" Target="https://www.boutique-resine-epoxy.fr/tissus-de-verre-e/278-tissus-de-verre-e-taffetas-160-gm-en-110-cm-de-large.html" TargetMode="External"/><Relationship Id="rId21" Type="http://schemas.openxmlformats.org/officeDocument/2006/relationships/hyperlink" Target="https://www.boutique-resine-epoxy.fr/accessoires-vide-infusion/286-feltrex.html" TargetMode="External"/><Relationship Id="rId34" Type="http://schemas.openxmlformats.org/officeDocument/2006/relationships/hyperlink" Target="https://www.boutique-resine-epoxy.fr/consommables-materiaux-resine-composite/98-pinceaux-30-mm-l-impregnation-ou-le-revetement.html?search_query=pinceau&amp;results=6" TargetMode="External"/><Relationship Id="rId7" Type="http://schemas.openxmlformats.org/officeDocument/2006/relationships/hyperlink" Target="https://www.boutique-resine-epoxy.fr/tissus-de-verre-e/283-tissus-de-verre-e-taffetas-106-gm-en-126-cm-de-large.html" TargetMode="External"/><Relationship Id="rId12" Type="http://schemas.openxmlformats.org/officeDocument/2006/relationships/hyperlink" Target="https://www.boutique-resine-epoxy.fr/tissus-de-carbone/359-tissus-de-carbone-hr-3k-t300-taffetas-200-gm-en-125-cm-de-large.html" TargetMode="External"/><Relationship Id="rId17" Type="http://schemas.openxmlformats.org/officeDocument/2006/relationships/hyperlink" Target="https://www.chinook-leucate.com/Recherche.aspx?motsclefs=slot+box&amp;id_t_article_entete=42533&amp;pagecourante=1&amp;NbParPage=26" TargetMode="External"/><Relationship Id="rId25" Type="http://schemas.openxmlformats.org/officeDocument/2006/relationships/hyperlink" Target="https://www.boutique-resine-epoxy.fr/charge-filler-mastic-epoxy/129-silicell.html?search_query=silice&amp;results=4" TargetMode="External"/><Relationship Id="rId33" Type="http://schemas.openxmlformats.org/officeDocument/2006/relationships/hyperlink" Target="https://www.boutique-resine-epoxy.fr/accessoires-protection-securite/110-boite-150-gants-nitrile-non-poudres-peha-taille-8-9.html?search_query=gants&amp;results=3" TargetMode="External"/><Relationship Id="rId38" Type="http://schemas.openxmlformats.org/officeDocument/2006/relationships/hyperlink" Target="https://www.atuacores.com/surfshop/plugs-boitiers-inserts/1651-deep-tuttle-box-carbone-renforce.html" TargetMode="External"/><Relationship Id="rId2" Type="http://schemas.openxmlformats.org/officeDocument/2006/relationships/hyperlink" Target="https://www.atuacores.com/surfshop/content/15-pre-shape-cnc" TargetMode="External"/><Relationship Id="rId16" Type="http://schemas.openxmlformats.org/officeDocument/2006/relationships/hyperlink" Target="https://www.chinook-leucate.com/Recherche.aspx?motsclefs=insert&amp;NbParPage=26&amp;id_t_article_entete=6157&amp;id_t_article_detail=8369&amp;id_t_article_version=8085&amp;pagecourante=1" TargetMode="External"/><Relationship Id="rId20" Type="http://schemas.openxmlformats.org/officeDocument/2006/relationships/hyperlink" Target="https://www.atuacores.com/surfshop/resines/1557-resines-epoxy-1070s-clear-1074-resoltech.html?search_query=resoltec&amp;results=13" TargetMode="External"/><Relationship Id="rId29" Type="http://schemas.openxmlformats.org/officeDocument/2006/relationships/hyperlink" Target="https://www.promo-jetski.com/tapis-hydroturf-jettrim/37825-rouleau-de-1m-x-150m-bleu-et-noir.html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://slashboards.fr/index.php/pain-de-mousse.html" TargetMode="External"/><Relationship Id="rId6" Type="http://schemas.openxmlformats.org/officeDocument/2006/relationships/hyperlink" Target="https://www.boutique-resine-epoxy.fr/109-materiau-d-ame-pvc-airex-reticule" TargetMode="External"/><Relationship Id="rId11" Type="http://schemas.openxmlformats.org/officeDocument/2006/relationships/hyperlink" Target="https://www.boutique-resine-epoxy.fr/tissus-de-carbone/316-tissus-de-carbone-hr-3k-t300-taffetas-160-gm-en-100-cm-de-large.html" TargetMode="External"/><Relationship Id="rId24" Type="http://schemas.openxmlformats.org/officeDocument/2006/relationships/hyperlink" Target="https://www.boutique-resine-epoxy.fr/accessoires-vide-infusion/159-nylex.html" TargetMode="External"/><Relationship Id="rId32" Type="http://schemas.openxmlformats.org/officeDocument/2006/relationships/hyperlink" Target="https://www.boutique-resine-epoxy.fr/consommables-materiaux-resine-composite/220-adhesif-3m-blanc-50m-x-19mm-standard.html" TargetMode="External"/><Relationship Id="rId37" Type="http://schemas.openxmlformats.org/officeDocument/2006/relationships/hyperlink" Target="https://www.atuacores.com/surfshop/plugs-boitiers-inserts/1652-deep-tuttle-box-carbone-renforce-avec-assise-carene.html?search_query=deep+tuttle&amp;results=9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boutique-resine-epoxy.fr/tissus-de-verre-e/279-tissus-de-verre-e-taffetas-86-gm-en-105-cm-de-large.html" TargetMode="External"/><Relationship Id="rId15" Type="http://schemas.openxmlformats.org/officeDocument/2006/relationships/hyperlink" Target="https://www.chinook-leucate.com/Recherche.aspx?motsclefs=chinook&amp;NbParPage=26&amp;id_t_article_entete=6156&amp;id_t_article_detail=8367&amp;id_t_article_version=8083&amp;pagecourante=1" TargetMode="External"/><Relationship Id="rId23" Type="http://schemas.openxmlformats.org/officeDocument/2006/relationships/hyperlink" Target="https://www.boutique-resine-epoxy.fr/accessoires-vide-infusion/358-tissu-d-arrachage-peeltex.html" TargetMode="External"/><Relationship Id="rId28" Type="http://schemas.openxmlformats.org/officeDocument/2006/relationships/hyperlink" Target="https://www.chinook-leucate.com/Recherche.aspx?motsclefs=da+kine+primo&amp;id_t_article_entete=6224&amp;pagecourante=1&amp;NbParPage=26" TargetMode="External"/><Relationship Id="rId36" Type="http://schemas.openxmlformats.org/officeDocument/2006/relationships/hyperlink" Target="http://www.guidedupetitshapeuramateur.fr/liens.html" TargetMode="External"/><Relationship Id="rId10" Type="http://schemas.openxmlformats.org/officeDocument/2006/relationships/hyperlink" Target="https://www.boutique-resine-epoxy.fr/tissus-de-carbone/303-dyf-15-160p-dynanotex-taffetas-carbone-160-gm-en-100-cm-de-large.html" TargetMode="External"/><Relationship Id="rId19" Type="http://schemas.openxmlformats.org/officeDocument/2006/relationships/hyperlink" Target="https://www.atuacores.com/surfshop/resines/1630-resines-epoxy-atuadynamix.html?search_query=atuadynamix&amp;results=1" TargetMode="External"/><Relationship Id="rId31" Type="http://schemas.openxmlformats.org/officeDocument/2006/relationships/hyperlink" Target="https://www.boutique-resine-epoxy.fr/consommables-materiaux-resine-composite/221-adhesif-3m-blanc-50m-x-50mm-standard.html" TargetMode="External"/><Relationship Id="rId4" Type="http://schemas.openxmlformats.org/officeDocument/2006/relationships/hyperlink" Target="https://www.boutique-resine-epoxy.fr/tissus-de-verre-e/282-tissus-de-verre-e-taffetas-48-gm-en-110-cm-de-large.html" TargetMode="External"/><Relationship Id="rId9" Type="http://schemas.openxmlformats.org/officeDocument/2006/relationships/hyperlink" Target="https://shop1.r-g.de/en/art/190265" TargetMode="External"/><Relationship Id="rId14" Type="http://schemas.openxmlformats.org/officeDocument/2006/relationships/hyperlink" Target="https://www.chinook-leucate.com/Recherche.aspx?motsclefs=chinook&amp;NbParPage=26&amp;id_t_article_entete=6154&amp;id_t_article_detail=8363&amp;id_t_article_version=8076&amp;pagecourante=1" TargetMode="External"/><Relationship Id="rId22" Type="http://schemas.openxmlformats.org/officeDocument/2006/relationships/hyperlink" Target="https://www.boutique-resine-epoxy.fr/accessoires-vide-infusion/287-perforex-s2-en-75cm-de-large.html" TargetMode="External"/><Relationship Id="rId27" Type="http://schemas.openxmlformats.org/officeDocument/2006/relationships/hyperlink" Target="https://www.k4fins.com/product-category/fins/" TargetMode="External"/><Relationship Id="rId30" Type="http://schemas.openxmlformats.org/officeDocument/2006/relationships/hyperlink" Target="https://www.boutique-resine-epoxy.fr/consommables-materiaux-resine-composite/97-pinceaux-30-mm-l-impregnation-ou-le-revetement.html" TargetMode="External"/><Relationship Id="rId35" Type="http://schemas.openxmlformats.org/officeDocument/2006/relationships/hyperlink" Target="https://www.bricovis.fr/std/vis-a-tole-tete-bombee-pozidriv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64"/>
  <sheetViews>
    <sheetView tabSelected="1" view="pageBreakPreview" zoomScale="115" zoomScaleNormal="115" zoomScaleSheetLayoutView="115" workbookViewId="0">
      <selection activeCell="L12" sqref="L12"/>
    </sheetView>
  </sheetViews>
  <sheetFormatPr baseColWidth="10" defaultRowHeight="15"/>
  <cols>
    <col min="2" max="2" width="46.7109375" customWidth="1"/>
    <col min="3" max="3" width="25" customWidth="1"/>
    <col min="4" max="4" width="13.28515625" customWidth="1"/>
    <col min="5" max="5" width="13.5703125" customWidth="1"/>
  </cols>
  <sheetData>
    <row r="2" spans="2:8" ht="18">
      <c r="B2" s="1" t="s">
        <v>104</v>
      </c>
      <c r="C2" s="1"/>
      <c r="D2" s="2"/>
    </row>
    <row r="3" spans="2:8" ht="15.75" thickBot="1"/>
    <row r="4" spans="2:8" ht="15.75" thickBot="1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8" ht="15.75" thickBot="1">
      <c r="B5" s="4"/>
      <c r="C5" s="5"/>
      <c r="D5" s="6"/>
      <c r="E5" s="7"/>
      <c r="F5" s="6"/>
      <c r="G5" s="8"/>
    </row>
    <row r="6" spans="2:8" ht="18">
      <c r="B6" s="9" t="s">
        <v>6</v>
      </c>
      <c r="C6" s="10" t="s">
        <v>7</v>
      </c>
      <c r="D6" s="11">
        <v>200</v>
      </c>
      <c r="E6" s="12"/>
      <c r="F6" s="11">
        <v>0</v>
      </c>
      <c r="G6" s="13">
        <f>ROUNDUP(D6*F6,0)</f>
        <v>0</v>
      </c>
      <c r="H6" s="14">
        <f>SUM(G6:G8)</f>
        <v>80</v>
      </c>
    </row>
    <row r="7" spans="2:8" ht="18">
      <c r="B7" s="9" t="s">
        <v>8</v>
      </c>
      <c r="C7" s="10" t="s">
        <v>9</v>
      </c>
      <c r="D7" s="11"/>
      <c r="E7" s="12"/>
      <c r="F7" s="11">
        <v>0</v>
      </c>
      <c r="G7" s="13">
        <f>ROUNDUP(D7*F7,0)</f>
        <v>0</v>
      </c>
      <c r="H7" s="108"/>
    </row>
    <row r="8" spans="2:8" ht="18.75" thickBot="1">
      <c r="B8" s="9" t="s">
        <v>105</v>
      </c>
      <c r="C8" s="10" t="s">
        <v>103</v>
      </c>
      <c r="D8" s="11">
        <v>80</v>
      </c>
      <c r="E8" s="12"/>
      <c r="F8" s="11">
        <v>1</v>
      </c>
      <c r="G8" s="13">
        <f>ROUNDUP(D8*F8,0)</f>
        <v>80</v>
      </c>
      <c r="H8" s="15"/>
    </row>
    <row r="9" spans="2:8" ht="18">
      <c r="B9" s="16" t="s">
        <v>10</v>
      </c>
      <c r="C9" s="17" t="s">
        <v>11</v>
      </c>
      <c r="D9" s="18">
        <v>43</v>
      </c>
      <c r="E9" s="19" t="s">
        <v>12</v>
      </c>
      <c r="F9" s="18">
        <v>1</v>
      </c>
      <c r="G9" s="20">
        <f t="shared" ref="G9:G44" si="0">ROUNDUP(D9*F9,0)</f>
        <v>43</v>
      </c>
      <c r="H9" s="21">
        <f>G9+G10</f>
        <v>74</v>
      </c>
    </row>
    <row r="10" spans="2:8" ht="15.75" thickBot="1">
      <c r="B10" s="22" t="s">
        <v>13</v>
      </c>
      <c r="C10" s="23"/>
      <c r="D10" s="18">
        <v>31</v>
      </c>
      <c r="E10" s="19" t="s">
        <v>12</v>
      </c>
      <c r="F10" s="18">
        <v>1</v>
      </c>
      <c r="G10" s="20">
        <f t="shared" si="0"/>
        <v>31</v>
      </c>
      <c r="H10" s="24"/>
    </row>
    <row r="11" spans="2:8" ht="18">
      <c r="B11" s="25" t="s">
        <v>14</v>
      </c>
      <c r="C11" s="26" t="s">
        <v>15</v>
      </c>
      <c r="D11" s="27">
        <v>4.9000000000000004</v>
      </c>
      <c r="E11" s="28" t="s">
        <v>16</v>
      </c>
      <c r="F11" s="27">
        <v>15</v>
      </c>
      <c r="G11" s="29">
        <f t="shared" si="0"/>
        <v>74</v>
      </c>
      <c r="H11" s="30">
        <f>SUM(G11:G19)</f>
        <v>153</v>
      </c>
    </row>
    <row r="12" spans="2:8" ht="18">
      <c r="B12" s="25" t="s">
        <v>17</v>
      </c>
      <c r="C12" s="26" t="s">
        <v>18</v>
      </c>
      <c r="D12" s="27">
        <v>5.3</v>
      </c>
      <c r="E12" s="31" t="s">
        <v>19</v>
      </c>
      <c r="F12" s="27">
        <v>0</v>
      </c>
      <c r="G12" s="29">
        <f t="shared" si="0"/>
        <v>0</v>
      </c>
      <c r="H12" s="32"/>
    </row>
    <row r="13" spans="2:8" ht="18">
      <c r="B13" s="25" t="s">
        <v>20</v>
      </c>
      <c r="C13" s="26" t="s">
        <v>21</v>
      </c>
      <c r="D13" s="27">
        <v>6.6</v>
      </c>
      <c r="E13" s="28" t="s">
        <v>19</v>
      </c>
      <c r="F13" s="27">
        <v>0</v>
      </c>
      <c r="G13" s="29">
        <f t="shared" si="0"/>
        <v>0</v>
      </c>
      <c r="H13" s="32"/>
    </row>
    <row r="14" spans="2:8" ht="18">
      <c r="B14" s="33" t="s">
        <v>22</v>
      </c>
      <c r="C14" s="26" t="s">
        <v>23</v>
      </c>
      <c r="D14" s="27">
        <v>5.6</v>
      </c>
      <c r="E14" s="31" t="s">
        <v>19</v>
      </c>
      <c r="F14" s="27">
        <v>0</v>
      </c>
      <c r="G14" s="29">
        <f t="shared" si="0"/>
        <v>0</v>
      </c>
      <c r="H14" s="32"/>
    </row>
    <row r="15" spans="2:8" ht="18">
      <c r="B15" s="33" t="s">
        <v>24</v>
      </c>
      <c r="C15" s="26" t="s">
        <v>25</v>
      </c>
      <c r="D15" s="27">
        <v>30.6</v>
      </c>
      <c r="E15" s="31" t="s">
        <v>19</v>
      </c>
      <c r="F15" s="27">
        <v>0</v>
      </c>
      <c r="G15" s="29">
        <f t="shared" si="0"/>
        <v>0</v>
      </c>
      <c r="H15" s="32"/>
    </row>
    <row r="16" spans="2:8" ht="18">
      <c r="B16" s="33" t="s">
        <v>26</v>
      </c>
      <c r="C16" s="26" t="s">
        <v>27</v>
      </c>
      <c r="D16" s="27">
        <v>48.9</v>
      </c>
      <c r="E16" s="31" t="s">
        <v>19</v>
      </c>
      <c r="F16" s="27">
        <v>1.6</v>
      </c>
      <c r="G16" s="29">
        <f t="shared" si="0"/>
        <v>79</v>
      </c>
      <c r="H16" s="32"/>
    </row>
    <row r="17" spans="2:8" ht="18">
      <c r="B17" s="33" t="s">
        <v>28</v>
      </c>
      <c r="C17" s="26" t="s">
        <v>29</v>
      </c>
      <c r="D17" s="27">
        <v>24</v>
      </c>
      <c r="E17" s="31" t="s">
        <v>19</v>
      </c>
      <c r="F17" s="27">
        <v>0</v>
      </c>
      <c r="G17" s="29">
        <f t="shared" si="0"/>
        <v>0</v>
      </c>
      <c r="H17" s="32"/>
    </row>
    <row r="18" spans="2:8" ht="18">
      <c r="B18" s="25" t="s">
        <v>30</v>
      </c>
      <c r="C18" s="26" t="s">
        <v>31</v>
      </c>
      <c r="D18" s="27">
        <v>40.299999999999997</v>
      </c>
      <c r="E18" s="28" t="s">
        <v>19</v>
      </c>
      <c r="F18" s="27">
        <v>0</v>
      </c>
      <c r="G18" s="29">
        <f t="shared" si="0"/>
        <v>0</v>
      </c>
      <c r="H18" s="32"/>
    </row>
    <row r="19" spans="2:8" ht="18.75" thickBot="1">
      <c r="B19" s="33" t="s">
        <v>32</v>
      </c>
      <c r="C19" s="26" t="s">
        <v>33</v>
      </c>
      <c r="D19" s="27">
        <v>39</v>
      </c>
      <c r="E19" s="31" t="s">
        <v>19</v>
      </c>
      <c r="F19" s="27">
        <v>0</v>
      </c>
      <c r="G19" s="29">
        <f t="shared" si="0"/>
        <v>0</v>
      </c>
      <c r="H19" s="34"/>
    </row>
    <row r="20" spans="2:8" ht="18">
      <c r="B20" s="35" t="s">
        <v>34</v>
      </c>
      <c r="C20" s="36"/>
      <c r="D20" s="37">
        <v>16</v>
      </c>
      <c r="E20" s="38" t="s">
        <v>35</v>
      </c>
      <c r="F20" s="37">
        <v>2.1</v>
      </c>
      <c r="G20" s="39">
        <f t="shared" si="0"/>
        <v>34</v>
      </c>
      <c r="H20" s="40">
        <f>G20+G21+G22+G23</f>
        <v>63</v>
      </c>
    </row>
    <row r="21" spans="2:8" ht="18">
      <c r="B21" s="35" t="s">
        <v>36</v>
      </c>
      <c r="C21" s="41" t="s">
        <v>37</v>
      </c>
      <c r="D21" s="37">
        <v>26</v>
      </c>
      <c r="E21" s="38" t="s">
        <v>35</v>
      </c>
      <c r="F21" s="37">
        <v>1.1000000000000001</v>
      </c>
      <c r="G21" s="39">
        <f>ROUNDUP(PRODUCT(D21:F21),0)</f>
        <v>29</v>
      </c>
      <c r="H21" s="42"/>
    </row>
    <row r="22" spans="2:8" ht="18">
      <c r="B22" s="35" t="s">
        <v>38</v>
      </c>
      <c r="C22" s="41" t="s">
        <v>39</v>
      </c>
      <c r="D22" s="37">
        <v>24</v>
      </c>
      <c r="E22" s="38" t="s">
        <v>35</v>
      </c>
      <c r="F22" s="37">
        <v>0</v>
      </c>
      <c r="G22" s="39">
        <f t="shared" si="0"/>
        <v>0</v>
      </c>
      <c r="H22" s="42"/>
    </row>
    <row r="23" spans="2:8" ht="18.75" thickBot="1">
      <c r="B23" s="35" t="s">
        <v>40</v>
      </c>
      <c r="C23" s="41" t="s">
        <v>41</v>
      </c>
      <c r="D23" s="37">
        <v>33</v>
      </c>
      <c r="E23" s="38" t="s">
        <v>35</v>
      </c>
      <c r="F23" s="37">
        <v>0</v>
      </c>
      <c r="G23" s="39">
        <f t="shared" si="0"/>
        <v>0</v>
      </c>
      <c r="H23" s="43"/>
    </row>
    <row r="24" spans="2:8" ht="18">
      <c r="B24" s="44" t="s">
        <v>42</v>
      </c>
      <c r="C24" s="45" t="s">
        <v>43</v>
      </c>
      <c r="D24" s="46">
        <v>3.2</v>
      </c>
      <c r="E24" s="47" t="s">
        <v>19</v>
      </c>
      <c r="F24" s="46">
        <v>2.5</v>
      </c>
      <c r="G24" s="48">
        <f>ROUNDUP(PRODUCT(D24:F24),0)</f>
        <v>8</v>
      </c>
      <c r="H24" s="49">
        <f>SUM(G24:G28)</f>
        <v>49</v>
      </c>
    </row>
    <row r="25" spans="2:8" ht="18">
      <c r="B25" s="44" t="s">
        <v>44</v>
      </c>
      <c r="C25" s="45" t="s">
        <v>45</v>
      </c>
      <c r="D25" s="46">
        <v>1.3</v>
      </c>
      <c r="E25" s="47" t="s">
        <v>19</v>
      </c>
      <c r="F25" s="46">
        <v>5</v>
      </c>
      <c r="G25" s="48">
        <f t="shared" si="0"/>
        <v>7</v>
      </c>
      <c r="H25" s="50"/>
    </row>
    <row r="26" spans="2:8" ht="18">
      <c r="B26" s="44" t="s">
        <v>46</v>
      </c>
      <c r="C26" s="51"/>
      <c r="D26" s="46">
        <v>1</v>
      </c>
      <c r="E26" s="47" t="s">
        <v>19</v>
      </c>
      <c r="F26" s="46">
        <v>7.5</v>
      </c>
      <c r="G26" s="48">
        <f t="shared" si="0"/>
        <v>8</v>
      </c>
      <c r="H26" s="50"/>
    </row>
    <row r="27" spans="2:8" ht="18">
      <c r="B27" s="52" t="s">
        <v>47</v>
      </c>
      <c r="C27" s="45" t="s">
        <v>48</v>
      </c>
      <c r="D27" s="46">
        <v>3.3</v>
      </c>
      <c r="E27" s="47" t="s">
        <v>19</v>
      </c>
      <c r="F27" s="46">
        <v>5</v>
      </c>
      <c r="G27" s="48">
        <f t="shared" si="0"/>
        <v>17</v>
      </c>
      <c r="H27" s="50"/>
    </row>
    <row r="28" spans="2:8" ht="18.75" thickBot="1">
      <c r="B28" s="52" t="s">
        <v>49</v>
      </c>
      <c r="C28" s="45" t="s">
        <v>50</v>
      </c>
      <c r="D28" s="46">
        <v>2.7</v>
      </c>
      <c r="E28" s="47" t="s">
        <v>19</v>
      </c>
      <c r="F28" s="46">
        <v>3</v>
      </c>
      <c r="G28" s="48">
        <f t="shared" si="0"/>
        <v>9</v>
      </c>
      <c r="H28" s="53"/>
    </row>
    <row r="29" spans="2:8" ht="18">
      <c r="B29" s="54" t="s">
        <v>51</v>
      </c>
      <c r="C29" s="55" t="s">
        <v>52</v>
      </c>
      <c r="D29" s="56">
        <v>2</v>
      </c>
      <c r="E29" s="57"/>
      <c r="F29" s="56">
        <v>12</v>
      </c>
      <c r="G29" s="58">
        <f t="shared" si="0"/>
        <v>24</v>
      </c>
      <c r="H29" s="59">
        <f>SUM(G29:G35)</f>
        <v>75</v>
      </c>
    </row>
    <row r="30" spans="2:8" ht="18">
      <c r="B30" s="54" t="s">
        <v>53</v>
      </c>
      <c r="C30" s="55" t="s">
        <v>54</v>
      </c>
      <c r="D30" s="56">
        <v>15</v>
      </c>
      <c r="E30" s="57"/>
      <c r="F30" s="56">
        <v>1</v>
      </c>
      <c r="G30" s="58">
        <f t="shared" si="0"/>
        <v>15</v>
      </c>
      <c r="H30" s="60"/>
    </row>
    <row r="31" spans="2:8" ht="18">
      <c r="B31" s="54" t="s">
        <v>55</v>
      </c>
      <c r="C31" s="55" t="s">
        <v>56</v>
      </c>
      <c r="D31" s="56">
        <v>11</v>
      </c>
      <c r="E31" s="57"/>
      <c r="F31" s="56">
        <v>2</v>
      </c>
      <c r="G31" s="58">
        <f t="shared" si="0"/>
        <v>22</v>
      </c>
      <c r="H31" s="60"/>
    </row>
    <row r="32" spans="2:8" ht="18">
      <c r="B32" s="54" t="s">
        <v>57</v>
      </c>
      <c r="C32" s="55" t="s">
        <v>58</v>
      </c>
      <c r="D32" s="56">
        <v>15</v>
      </c>
      <c r="E32" s="57"/>
      <c r="F32" s="56">
        <v>0</v>
      </c>
      <c r="G32" s="58">
        <f t="shared" si="0"/>
        <v>0</v>
      </c>
      <c r="H32" s="60"/>
    </row>
    <row r="33" spans="2:8" ht="18">
      <c r="B33" s="54" t="s">
        <v>59</v>
      </c>
      <c r="C33" s="55" t="s">
        <v>60</v>
      </c>
      <c r="D33" s="56">
        <v>14</v>
      </c>
      <c r="E33" s="57"/>
      <c r="F33" s="56">
        <v>1</v>
      </c>
      <c r="G33" s="58">
        <f t="shared" si="0"/>
        <v>14</v>
      </c>
      <c r="H33" s="60"/>
    </row>
    <row r="34" spans="2:8" ht="18">
      <c r="B34" s="54" t="s">
        <v>61</v>
      </c>
      <c r="C34" s="55" t="s">
        <v>62</v>
      </c>
      <c r="D34" s="56">
        <v>72</v>
      </c>
      <c r="E34" s="57"/>
      <c r="F34" s="56">
        <v>0</v>
      </c>
      <c r="G34" s="58">
        <f t="shared" si="0"/>
        <v>0</v>
      </c>
      <c r="H34" s="60"/>
    </row>
    <row r="35" spans="2:8" ht="18.75" thickBot="1">
      <c r="B35" s="54" t="s">
        <v>102</v>
      </c>
      <c r="C35" s="55" t="s">
        <v>62</v>
      </c>
      <c r="D35" s="56">
        <v>92</v>
      </c>
      <c r="E35" s="57"/>
      <c r="F35" s="56">
        <v>0</v>
      </c>
      <c r="G35" s="58">
        <f t="shared" ref="G35" si="1">ROUNDUP(D35*F35,0)</f>
        <v>0</v>
      </c>
      <c r="H35" s="61"/>
    </row>
    <row r="36" spans="2:8" ht="18.75" thickBot="1">
      <c r="B36" s="62" t="s">
        <v>63</v>
      </c>
      <c r="C36" s="63"/>
      <c r="D36" s="11">
        <v>25</v>
      </c>
      <c r="E36" s="12"/>
      <c r="F36" s="11">
        <v>1</v>
      </c>
      <c r="G36" s="64">
        <f t="shared" si="0"/>
        <v>25</v>
      </c>
      <c r="H36" s="65">
        <f>G36</f>
        <v>25</v>
      </c>
    </row>
    <row r="37" spans="2:8" ht="18.75" thickBot="1">
      <c r="B37" s="66" t="s">
        <v>64</v>
      </c>
      <c r="C37" s="67" t="s">
        <v>65</v>
      </c>
      <c r="D37" s="68">
        <v>30</v>
      </c>
      <c r="E37" s="69"/>
      <c r="F37" s="68">
        <v>1</v>
      </c>
      <c r="G37" s="70">
        <f>ROUNDUP(D37*F37,0)</f>
        <v>30</v>
      </c>
      <c r="H37" s="71">
        <f>G37</f>
        <v>30</v>
      </c>
    </row>
    <row r="38" spans="2:8" ht="18">
      <c r="B38" s="72" t="s">
        <v>66</v>
      </c>
      <c r="C38" s="73"/>
      <c r="D38" s="74"/>
      <c r="E38" s="75"/>
      <c r="F38" s="74"/>
      <c r="G38" s="76">
        <f>SUM(G61)</f>
        <v>87</v>
      </c>
      <c r="H38" s="77">
        <f>G38+G39+G40</f>
        <v>104</v>
      </c>
    </row>
    <row r="39" spans="2:8" ht="18">
      <c r="B39" s="78" t="s">
        <v>67</v>
      </c>
      <c r="C39" s="79" t="s">
        <v>68</v>
      </c>
      <c r="D39" s="74">
        <v>5.3</v>
      </c>
      <c r="E39" s="75" t="s">
        <v>69</v>
      </c>
      <c r="F39" s="74">
        <v>1.5</v>
      </c>
      <c r="G39" s="76">
        <f>ROUNDUP(D39*F39,0)</f>
        <v>8</v>
      </c>
      <c r="H39" s="80"/>
    </row>
    <row r="40" spans="2:8" ht="18.75" thickBot="1">
      <c r="B40" s="78" t="s">
        <v>70</v>
      </c>
      <c r="C40" s="79" t="s">
        <v>71</v>
      </c>
      <c r="D40" s="74">
        <v>4.2</v>
      </c>
      <c r="E40" s="75" t="s">
        <v>69</v>
      </c>
      <c r="F40" s="74">
        <v>2</v>
      </c>
      <c r="G40" s="76">
        <f>ROUNDUP(D40*F40,0)</f>
        <v>9</v>
      </c>
      <c r="H40" s="81"/>
    </row>
    <row r="41" spans="2:8" ht="18.75" thickBot="1">
      <c r="B41" s="82" t="s">
        <v>72</v>
      </c>
      <c r="C41" s="83"/>
      <c r="D41" s="84"/>
      <c r="E41" s="85"/>
      <c r="F41" s="84"/>
      <c r="G41" s="86">
        <f>SUM(G6:G40)</f>
        <v>653</v>
      </c>
    </row>
    <row r="42" spans="2:8" ht="18">
      <c r="B42" s="87" t="s">
        <v>73</v>
      </c>
      <c r="C42" s="88" t="s">
        <v>74</v>
      </c>
      <c r="D42" s="89">
        <v>0.3</v>
      </c>
      <c r="E42" s="90"/>
      <c r="F42" s="89">
        <v>12</v>
      </c>
      <c r="G42" s="91">
        <f t="shared" si="0"/>
        <v>4</v>
      </c>
      <c r="H42" s="92">
        <f>SUM(G42:G44)</f>
        <v>55</v>
      </c>
    </row>
    <row r="43" spans="2:8" ht="18">
      <c r="B43" s="93" t="s">
        <v>75</v>
      </c>
      <c r="C43" s="67" t="s">
        <v>76</v>
      </c>
      <c r="D43" s="68">
        <v>17</v>
      </c>
      <c r="E43" s="69"/>
      <c r="F43" s="68">
        <v>3</v>
      </c>
      <c r="G43" s="91">
        <f t="shared" si="0"/>
        <v>51</v>
      </c>
      <c r="H43" s="94"/>
    </row>
    <row r="44" spans="2:8" ht="18.75" thickBot="1">
      <c r="B44" s="66"/>
      <c r="C44" s="67" t="s">
        <v>77</v>
      </c>
      <c r="D44" s="68"/>
      <c r="E44" s="69"/>
      <c r="F44" s="68"/>
      <c r="G44" s="91"/>
      <c r="H44" s="95"/>
    </row>
    <row r="45" spans="2:8" ht="18.75" thickBot="1">
      <c r="B45" s="82" t="s">
        <v>78</v>
      </c>
      <c r="C45" s="83"/>
      <c r="D45" s="84"/>
      <c r="E45" s="85"/>
      <c r="F45" s="84"/>
      <c r="G45" s="86">
        <f>SUM(G41:G44)</f>
        <v>708</v>
      </c>
    </row>
    <row r="48" spans="2:8" ht="16.5" thickBot="1">
      <c r="B48" s="96" t="s">
        <v>79</v>
      </c>
      <c r="C48" s="96"/>
    </row>
    <row r="49" spans="2:7" ht="15.75" thickBot="1">
      <c r="B49" s="97" t="s">
        <v>80</v>
      </c>
      <c r="C49" s="97"/>
      <c r="D49" s="98" t="s">
        <v>2</v>
      </c>
      <c r="E49" s="98"/>
      <c r="F49" s="98" t="s">
        <v>4</v>
      </c>
      <c r="G49" s="98" t="s">
        <v>5</v>
      </c>
    </row>
    <row r="50" spans="2:7">
      <c r="B50" s="87" t="s">
        <v>81</v>
      </c>
      <c r="C50" s="88" t="s">
        <v>82</v>
      </c>
      <c r="D50" s="89">
        <v>4.75</v>
      </c>
      <c r="E50" s="90" t="s">
        <v>83</v>
      </c>
      <c r="F50" s="89">
        <v>2</v>
      </c>
      <c r="G50" s="91">
        <f>PRODUCT(D50,F50)</f>
        <v>9.5</v>
      </c>
    </row>
    <row r="51" spans="2:7">
      <c r="B51" s="87" t="s">
        <v>84</v>
      </c>
      <c r="C51" s="88" t="s">
        <v>85</v>
      </c>
      <c r="D51" s="89">
        <v>1.8</v>
      </c>
      <c r="E51" s="90" t="s">
        <v>83</v>
      </c>
      <c r="F51" s="89">
        <v>3</v>
      </c>
      <c r="G51" s="91">
        <f t="shared" ref="G51:G58" si="2">PRODUCT(D51,F51)</f>
        <v>5.4</v>
      </c>
    </row>
    <row r="52" spans="2:7">
      <c r="B52" s="87" t="s">
        <v>86</v>
      </c>
      <c r="C52" s="88" t="s">
        <v>87</v>
      </c>
      <c r="D52" s="89">
        <v>1.1000000000000001</v>
      </c>
      <c r="E52" s="99" t="s">
        <v>88</v>
      </c>
      <c r="F52" s="89">
        <v>3</v>
      </c>
      <c r="G52" s="91">
        <f t="shared" si="2"/>
        <v>3.3000000000000003</v>
      </c>
    </row>
    <row r="53" spans="2:7">
      <c r="B53" s="87" t="s">
        <v>89</v>
      </c>
      <c r="C53" s="88" t="s">
        <v>90</v>
      </c>
      <c r="D53" s="89">
        <v>1.8</v>
      </c>
      <c r="E53" s="99" t="s">
        <v>88</v>
      </c>
      <c r="F53" s="89">
        <v>3</v>
      </c>
      <c r="G53" s="91">
        <f t="shared" si="2"/>
        <v>5.4</v>
      </c>
    </row>
    <row r="54" spans="2:7">
      <c r="B54" s="100" t="s">
        <v>91</v>
      </c>
      <c r="C54" s="101"/>
      <c r="D54" s="89">
        <v>3.5</v>
      </c>
      <c r="E54" s="90" t="s">
        <v>69</v>
      </c>
      <c r="F54" s="89">
        <v>3</v>
      </c>
      <c r="G54" s="91">
        <f t="shared" si="2"/>
        <v>10.5</v>
      </c>
    </row>
    <row r="55" spans="2:7">
      <c r="B55" s="100" t="s">
        <v>92</v>
      </c>
      <c r="C55" s="101"/>
      <c r="D55" s="89">
        <v>1</v>
      </c>
      <c r="E55" s="90"/>
      <c r="F55" s="89">
        <v>5</v>
      </c>
      <c r="G55" s="91">
        <f t="shared" si="2"/>
        <v>5</v>
      </c>
    </row>
    <row r="56" spans="2:7">
      <c r="B56" s="100" t="s">
        <v>93</v>
      </c>
      <c r="C56" s="101"/>
      <c r="D56" s="89">
        <v>1</v>
      </c>
      <c r="E56" s="90"/>
      <c r="F56" s="89">
        <v>5</v>
      </c>
      <c r="G56" s="91">
        <f t="shared" si="2"/>
        <v>5</v>
      </c>
    </row>
    <row r="57" spans="2:7">
      <c r="B57" s="87" t="s">
        <v>94</v>
      </c>
      <c r="C57" s="101"/>
      <c r="D57" s="89">
        <v>1</v>
      </c>
      <c r="E57" s="90" t="s">
        <v>83</v>
      </c>
      <c r="F57" s="89">
        <v>3</v>
      </c>
      <c r="G57" s="91">
        <f t="shared" si="2"/>
        <v>3</v>
      </c>
    </row>
    <row r="58" spans="2:7">
      <c r="B58" s="100" t="s">
        <v>95</v>
      </c>
      <c r="C58" s="88" t="s">
        <v>96</v>
      </c>
      <c r="D58" s="89">
        <v>8.3000000000000004E-2</v>
      </c>
      <c r="E58" s="90"/>
      <c r="F58" s="89">
        <v>30</v>
      </c>
      <c r="G58" s="91">
        <f t="shared" si="2"/>
        <v>2.4900000000000002</v>
      </c>
    </row>
    <row r="59" spans="2:7">
      <c r="B59" s="93" t="s">
        <v>97</v>
      </c>
      <c r="C59" s="102"/>
      <c r="D59" s="68">
        <v>0.153</v>
      </c>
      <c r="E59" s="69" t="s">
        <v>98</v>
      </c>
      <c r="F59" s="68">
        <v>240</v>
      </c>
      <c r="G59" s="91">
        <f>PRODUCT(D59,F59)</f>
        <v>36.72</v>
      </c>
    </row>
    <row r="60" spans="2:7">
      <c r="B60" s="93" t="s">
        <v>99</v>
      </c>
      <c r="C60" s="102"/>
      <c r="D60" s="68">
        <v>1.9400000000000001E-2</v>
      </c>
      <c r="E60" s="69" t="s">
        <v>98</v>
      </c>
      <c r="F60" s="68">
        <v>12</v>
      </c>
      <c r="G60" s="91">
        <f>PRODUCT(D60,F60)</f>
        <v>0.23280000000000001</v>
      </c>
    </row>
    <row r="61" spans="2:7" ht="15.75" thickBot="1">
      <c r="B61" s="103" t="s">
        <v>100</v>
      </c>
      <c r="C61" s="104"/>
      <c r="D61" s="105"/>
      <c r="E61" s="105"/>
      <c r="F61" s="105"/>
      <c r="G61" s="106">
        <f>ROUNDUP(SUM(G50:G60),0)</f>
        <v>87</v>
      </c>
    </row>
    <row r="63" spans="2:7" ht="16.5">
      <c r="C63" s="107" t="s">
        <v>101</v>
      </c>
    </row>
    <row r="64" spans="2:7" ht="15.75">
      <c r="B64" s="96"/>
      <c r="C64" s="96"/>
      <c r="D64" s="96"/>
      <c r="E64" s="96"/>
      <c r="F64" s="96"/>
      <c r="G64" s="96"/>
    </row>
  </sheetData>
  <hyperlinks>
    <hyperlink ref="C6" r:id="rId1"/>
    <hyperlink ref="C7" r:id="rId2"/>
    <hyperlink ref="C11" r:id="rId3"/>
    <hyperlink ref="C14" r:id="rId4"/>
    <hyperlink ref="C12" r:id="rId5"/>
    <hyperlink ref="C9" r:id="rId6"/>
    <hyperlink ref="C13" r:id="rId7"/>
    <hyperlink ref="C17" r:id="rId8"/>
    <hyperlink ref="C19" r:id="rId9"/>
    <hyperlink ref="C18" r:id="rId10"/>
    <hyperlink ref="C15" r:id="rId11"/>
    <hyperlink ref="C16" r:id="rId12"/>
    <hyperlink ref="C23" r:id="rId13"/>
    <hyperlink ref="C30" r:id="rId14"/>
    <hyperlink ref="C33" r:id="rId15"/>
    <hyperlink ref="C29" r:id="rId16"/>
    <hyperlink ref="C32" r:id="rId17"/>
    <hyperlink ref="C31" r:id="rId18"/>
    <hyperlink ref="C22" r:id="rId19" location="/2105-choisissez_votre_conditionnement_-kit_complet_29kg_rd"/>
    <hyperlink ref="C21" r:id="rId20"/>
    <hyperlink ref="C24" r:id="rId21"/>
    <hyperlink ref="C25" r:id="rId22"/>
    <hyperlink ref="C27" r:id="rId23" location="/107-conditionnement-en_100_cm_de_large"/>
    <hyperlink ref="C28" r:id="rId24"/>
    <hyperlink ref="C40" r:id="rId25" location="/95-conditionnement-0_30_kg_en_emballage_de_5_litres"/>
    <hyperlink ref="C39" r:id="rId26" location="/78-conditionnement-0_43_kg_en_emballage_de_5_litres"/>
    <hyperlink ref="C44" r:id="rId27"/>
    <hyperlink ref="C43" r:id="rId28"/>
    <hyperlink ref="C37" r:id="rId29"/>
    <hyperlink ref="C52" r:id="rId30"/>
    <hyperlink ref="C50" r:id="rId31"/>
    <hyperlink ref="C51" r:id="rId32"/>
    <hyperlink ref="C58" r:id="rId33"/>
    <hyperlink ref="C53" r:id="rId34"/>
    <hyperlink ref="C42" r:id="rId35" location="Grille"/>
    <hyperlink ref="C63" r:id="rId36"/>
    <hyperlink ref="C35" r:id="rId37"/>
    <hyperlink ref="C34" r:id="rId38"/>
    <hyperlink ref="C8" r:id="rId39"/>
  </hyperlinks>
  <pageMargins left="0.7" right="0.7" top="0.75" bottom="0.75" header="0.3" footer="0.3"/>
  <pageSetup paperSize="9" scale="60" orientation="portrait" horizontalDpi="4294967293" verticalDpi="0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 64 PRO</dc:creator>
  <cp:lastModifiedBy>WIN7 64 PRO</cp:lastModifiedBy>
  <dcterms:created xsi:type="dcterms:W3CDTF">2019-01-18T17:49:17Z</dcterms:created>
  <dcterms:modified xsi:type="dcterms:W3CDTF">2019-01-24T05:41:51Z</dcterms:modified>
</cp:coreProperties>
</file>